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<sst xmlns="http://schemas.openxmlformats.org/spreadsheetml/2006/main" count="29" uniqueCount="29">
  <si>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коммунальные услуги</t>
  </si>
  <si>
    <t>израсходовано итого</t>
  </si>
  <si>
    <t>итого</t>
  </si>
  <si>
    <t>прочие расходы</t>
  </si>
  <si>
    <t>услуги связи</t>
  </si>
  <si>
    <t>прочие выплаты по оплате труда</t>
  </si>
  <si>
    <t>остаток средств на 01.01.2013</t>
  </si>
  <si>
    <t>Израсходовано средств:</t>
  </si>
  <si>
    <t>Источники средств</t>
  </si>
  <si>
    <t>Статьи расходов</t>
  </si>
  <si>
    <t>поступило средств в 2013 г.</t>
  </si>
  <si>
    <t>моющие средства</t>
  </si>
  <si>
    <t>субсидии на выполнение муниципального задания (муниципальный бюджет)</t>
  </si>
  <si>
    <t>собственные доходы учреждения (внебюджет)</t>
  </si>
  <si>
    <t>субсидии на иные цели (муниципальный бюджет)</t>
  </si>
  <si>
    <t>Отчет о поступлении финансовых и материальных средств и их использовании по итогам 2013 года МАДОУ "Детский сад № 28" Октябрьского района ГО г. Уфа Республики Башкортостан</t>
  </si>
  <si>
    <t>субсидии на иные цели (федеральный бюджет)</t>
  </si>
  <si>
    <t>КОСГУ</t>
  </si>
  <si>
    <t>340.3</t>
  </si>
  <si>
    <t>заработная плата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</si>
  <si>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</si>
  <si>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</si>
  <si>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</si>
  <si>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</si>
  <si>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340.23</t>
  </si>
  <si>
    <t>увеличение стоимости материальных запасов</t>
  </si>
  <si>
    <t xml:space="preserve">    в т.ч. продуктов питания</t>
  </si>
  <si>
    <t xml:space="preserve">    в т.ч. прочих материальных запасов</t>
  </si>
  <si>
    <t>пособия по соц.помощи населению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</si>
</sst>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8" fillId="0" borderId="10" xfId="0" applyFont="1" applyBorder="1" applyAlignment="1">
      <alignment/>
    </xf>
    <xf numFmtId="0" fontId="37" fillId="0" borderId="10" xfId="0" applyFont="1" applyBorder="1" applyAlignment="1">
      <alignment/>
    </xf>
    <xf numFmtId="49" fontId="38" fillId="0" borderId="10" xfId="0" applyNumberFormat="1" applyFont="1" applyBorder="1" applyAlignment="1">
      <alignment wrapText="1"/>
    </xf>
    <xf numFmtId="4" fontId="37" fillId="0" borderId="10" xfId="0" applyNumberFormat="1" applyFont="1" applyBorder="1" applyAlignment="1">
      <alignment horizontal="right" wrapText="1"/>
    </xf>
    <xf numFmtId="4" fontId="37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37" fillId="0" borderId="10" xfId="0" applyFont="1" applyBorder="1" applyAlignment="1">
      <alignment horizontal="right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9" fontId="39" fillId="0" borderId="11" xfId="0" applyNumberFormat="1" applyFont="1" applyBorder="1" applyAlignment="1">
      <alignment horizontal="center" wrapText="1"/>
    </xf>
    <xf numFmtId="49" fontId="39" fillId="0" borderId="12" xfId="0" applyNumberFormat="1" applyFont="1" applyBorder="1" applyAlignment="1">
      <alignment horizontal="center" wrapText="1"/>
    </xf>
    <xf numFmtId="49" fontId="39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"/>
  <sheetViews>
    <sheetView tabSelected="1" zoomScalePageLayoutView="0" workbookViewId="0" topLeftCell="A4">
      <selection activeCell="A14" sqref="A14"/>
    </sheetView>
  </sheetViews>
  <sheetFormatPr defaultColWidth="9.140625" defaultRowHeight="15"/>
  <cols>
    <col min="1" max="1" width="56.421875" style="0" customWidth="1"/>
    <col min="2" max="2" width="14.421875" style="0" customWidth="1"/>
    <col min="3" max="3" width="18.7109375" style="0" customWidth="1"/>
    <col min="4" max="4" width="17.7109375" style="0" customWidth="1"/>
    <col min="5" max="5" width="17.421875" style="0" customWidth="1"/>
    <col min="6" max="6" width="17.7109375" style="0" customWidth="1"/>
    <col min="7" max="7" width="16.140625" style="0" customWidth="1"/>
  </cols>
  <sheetData>
    <row r="2" spans="1:7" ht="79.5" customHeight="1">
      <c r="A2" s="14" t="s">
        <v>15</v>
      </c>
      <c r="B2" s="15"/>
      <c r="C2" s="15"/>
      <c r="D2" s="15"/>
      <c r="E2" s="15"/>
      <c r="F2" s="15"/>
      <c r="G2" s="16"/>
    </row>
    <row r="3" spans="3:7" ht="15">
      <c r="C3" s="13" t="s">
        <v>8</v>
      </c>
      <c r="D3" s="13"/>
      <c r="E3" s="13"/>
      <c r="F3" s="13"/>
      <c r="G3" s="13"/>
    </row>
    <row r="4" spans="1:7" ht="114" customHeight="1">
      <c r="A4" s="1" t="s">
        <v>9</v>
      </c>
      <c r="B4" s="1" t="s">
        <v>17</v>
      </c>
      <c r="C4" s="3" t="s">
        <v>12</v>
      </c>
      <c r="D4" s="3" t="s">
        <v>13</v>
      </c>
      <c r="E4" s="3" t="s">
        <v>14</v>
      </c>
      <c r="F4" s="3" t="s">
        <v>16</v>
      </c>
      <c r="G4" s="6" t="s">
        <v>2</v>
      </c>
    </row>
    <row r="5" spans="1:7" ht="24.75" customHeight="1">
      <c r="A5" s="3" t="s">
        <v>6</v>
      </c>
      <c r="B5" s="3"/>
      <c r="C5" s="4">
        <f>15119.35+20187.39</f>
        <v>35306.74</v>
      </c>
      <c r="D5" s="4">
        <f>262551.24</f>
        <v>262551.24</v>
      </c>
      <c r="E5" s="4">
        <v>0</v>
      </c>
      <c r="F5" s="4">
        <v>0</v>
      </c>
      <c r="G5" s="5">
        <f>SUM(C5:D5)</f>
        <v>297857.98</v>
      </c>
    </row>
    <row r="6" spans="1:7" ht="26.25" customHeight="1">
      <c r="A6" s="6" t="s">
        <v>10</v>
      </c>
      <c r="B6" s="6"/>
      <c r="C6" s="5">
        <v>13634660.94</v>
      </c>
      <c r="D6" s="5">
        <f>2827907.94-433690.09+7000</f>
        <v>2401217.85</v>
      </c>
      <c r="E6" s="5">
        <f>840658.22-F6</f>
        <v>755264</v>
      </c>
      <c r="F6" s="5">
        <f>F15</f>
        <v>85394.22</v>
      </c>
      <c r="G6" s="5">
        <f>SUM(C6:F6)</f>
        <v>16876537.009999998</v>
      </c>
    </row>
    <row r="7" spans="1:7" ht="26.25" customHeight="1">
      <c r="A7" s="10" t="s">
        <v>7</v>
      </c>
      <c r="B7" s="11"/>
      <c r="C7" s="11"/>
      <c r="D7" s="11"/>
      <c r="E7" s="11"/>
      <c r="F7" s="11"/>
      <c r="G7" s="12"/>
    </row>
    <row r="8" spans="1:7" ht="17.25" customHeight="1">
      <c r="A8" s="2" t="s">
        <v>19</v>
      </c>
      <c r="B8" s="2">
        <v>211</v>
      </c>
      <c r="C8" s="5">
        <f>823555.98+1777919.69+6889153.19-4166.8</f>
        <v>9486462.059999999</v>
      </c>
      <c r="D8" s="5">
        <v>739702.36</v>
      </c>
      <c r="E8" s="5"/>
      <c r="F8" s="5"/>
      <c r="G8" s="5">
        <f aca="true" t="shared" si="0" ref="G8:G20">SUM(C8:F8)</f>
        <v>10226164.419999998</v>
      </c>
    </row>
    <row r="9" spans="1:7" ht="18.75">
      <c r="A9" s="2" t="s">
        <v>5</v>
      </c>
      <c r="B9" s="2">
        <v>212</v>
      </c>
      <c r="C9" s="5">
        <f>26748.38+5466.21-2852.38</f>
        <v>29362.21</v>
      </c>
      <c r="D9" s="5"/>
      <c r="E9" s="5"/>
      <c r="F9" s="5"/>
      <c r="G9" s="5">
        <f>SUM(C9:F9)</f>
        <v>29362.21</v>
      </c>
    </row>
    <row r="10" spans="1:7" ht="18.75">
      <c r="A10" s="2" t="s">
        <v>20</v>
      </c>
      <c r="B10" s="2">
        <v>213</v>
      </c>
      <c r="C10" s="5">
        <f>400090.31+150640.84+15119.35+1754996.48-529429.88</f>
        <v>1791417.1</v>
      </c>
      <c r="D10" s="5">
        <v>146878.77</v>
      </c>
      <c r="E10" s="5"/>
      <c r="F10" s="5"/>
      <c r="G10" s="5">
        <f t="shared" si="0"/>
        <v>1938295.87</v>
      </c>
    </row>
    <row r="11" spans="1:7" ht="18.75">
      <c r="A11" s="2" t="s">
        <v>4</v>
      </c>
      <c r="B11" s="2">
        <v>221</v>
      </c>
      <c r="C11" s="5">
        <f>5407.34</f>
        <v>5407.34</v>
      </c>
      <c r="D11" s="5">
        <v>15849.11</v>
      </c>
      <c r="E11" s="5"/>
      <c r="F11" s="5"/>
      <c r="G11" s="5">
        <f t="shared" si="0"/>
        <v>21256.45</v>
      </c>
    </row>
    <row r="12" spans="1:7" ht="18.75">
      <c r="A12" s="2" t="s">
        <v>0</v>
      </c>
      <c r="B12" s="2">
        <v>223</v>
      </c>
      <c r="C12" s="5">
        <f>227418+49065+14597.3+120899+22094+82744.7+7100+7493.12+59030+14227.29+20187.39</f>
        <v>624855.8</v>
      </c>
      <c r="D12" s="5">
        <f>80000+20000+100000+19.87</f>
        <v>200019.87</v>
      </c>
      <c r="E12" s="5"/>
      <c r="F12" s="5"/>
      <c r="G12" s="5">
        <f t="shared" si="0"/>
        <v>824875.67</v>
      </c>
    </row>
    <row r="13" spans="1:7" ht="18.75">
      <c r="A13" s="2" t="s">
        <v>21</v>
      </c>
      <c r="B13" s="2">
        <v>225</v>
      </c>
      <c r="C13" s="5">
        <f>44491.16+46524</f>
        <v>91015.16</v>
      </c>
      <c r="D13" s="5">
        <f>20060.26+23270+19000+39190</f>
        <v>101520.26</v>
      </c>
      <c r="E13" s="5"/>
      <c r="F13" s="5"/>
      <c r="G13" s="5">
        <f t="shared" si="0"/>
        <v>192535.41999999998</v>
      </c>
    </row>
    <row r="14" spans="1:7" ht="18.75">
      <c r="A14" s="2" t="s">
        <v>22</v>
      </c>
      <c r="B14" s="2">
        <v>226</v>
      </c>
      <c r="C14" s="5">
        <f>10000+8891.4+32000+41216</f>
        <v>92107.4</v>
      </c>
      <c r="D14" s="5">
        <f>196587.51+6000+66540.97+22694.12-7000</f>
        <v>284822.6</v>
      </c>
      <c r="E14" s="5"/>
      <c r="F14" s="5"/>
      <c r="G14" s="5">
        <f t="shared" si="0"/>
        <v>376930</v>
      </c>
    </row>
    <row r="15" spans="1:7" ht="18.75">
      <c r="A15" s="2" t="s">
        <v>23</v>
      </c>
      <c r="B15" s="2">
        <v>310</v>
      </c>
      <c r="C15" s="5">
        <f>43569</f>
        <v>43569</v>
      </c>
      <c r="D15" s="5">
        <v>10046.24</v>
      </c>
      <c r="F15" s="5">
        <v>85394.22</v>
      </c>
      <c r="G15" s="5">
        <f t="shared" si="0"/>
        <v>139009.46</v>
      </c>
    </row>
    <row r="16" spans="1:7" ht="18.75">
      <c r="A16" s="2" t="s">
        <v>25</v>
      </c>
      <c r="B16" s="2">
        <v>340</v>
      </c>
      <c r="C16" s="5">
        <f>C17+C18</f>
        <v>1358988.8</v>
      </c>
      <c r="D16" s="5">
        <f>D17+D18</f>
        <v>996944.3200000001</v>
      </c>
      <c r="E16" s="5">
        <f>E17+E18</f>
        <v>748730</v>
      </c>
      <c r="F16" s="5">
        <f>F17+F18</f>
        <v>6534</v>
      </c>
      <c r="G16" s="5">
        <f>G17+G18</f>
        <v>3111197.1199999996</v>
      </c>
    </row>
    <row r="17" spans="1:7" ht="18.75">
      <c r="A17" s="2" t="s">
        <v>26</v>
      </c>
      <c r="B17" s="9" t="s">
        <v>24</v>
      </c>
      <c r="C17" s="5">
        <f>1346549.8</f>
        <v>1346549.8</v>
      </c>
      <c r="D17" s="5">
        <v>866245.04</v>
      </c>
      <c r="E17" s="5">
        <v>748730</v>
      </c>
      <c r="F17" s="5"/>
      <c r="G17" s="5">
        <f>SUM(C17:F17)</f>
        <v>2961524.84</v>
      </c>
    </row>
    <row r="18" spans="1:7" ht="18.75">
      <c r="A18" s="2" t="s">
        <v>27</v>
      </c>
      <c r="B18" s="9" t="s">
        <v>18</v>
      </c>
      <c r="C18" s="5">
        <v>12439</v>
      </c>
      <c r="D18" s="5">
        <v>130699.28</v>
      </c>
      <c r="E18" s="5"/>
      <c r="F18" s="5">
        <v>6534</v>
      </c>
      <c r="G18" s="5">
        <f t="shared" si="0"/>
        <v>149672.28</v>
      </c>
    </row>
    <row r="19" spans="1:7" ht="18.75">
      <c r="A19" s="2" t="s">
        <v>28</v>
      </c>
      <c r="B19" s="2">
        <v>262</v>
      </c>
      <c r="C19" s="5">
        <f>123500-13500</f>
        <v>110000</v>
      </c>
      <c r="D19" s="5"/>
      <c r="E19" s="5"/>
      <c r="F19" s="5"/>
      <c r="G19" s="5">
        <f t="shared" si="0"/>
        <v>110000</v>
      </c>
    </row>
    <row r="20" spans="1:7" ht="18.75">
      <c r="A20" s="2" t="s">
        <v>3</v>
      </c>
      <c r="B20" s="2">
        <v>290</v>
      </c>
      <c r="C20" s="5">
        <f>25658.84</f>
        <v>25658.84</v>
      </c>
      <c r="D20" s="5">
        <f>22406.82+184.97+2000</f>
        <v>24591.79</v>
      </c>
      <c r="E20" s="5"/>
      <c r="F20" s="5"/>
      <c r="G20" s="5">
        <f t="shared" si="0"/>
        <v>50250.630000000005</v>
      </c>
    </row>
    <row r="21" spans="1:7" ht="18.75">
      <c r="A21" s="6" t="s">
        <v>1</v>
      </c>
      <c r="B21" s="6"/>
      <c r="C21" s="5">
        <f>SUM(C8:C20)-C17-C18</f>
        <v>13658843.71</v>
      </c>
      <c r="D21" s="5">
        <f>SUM(D8:D20)-D17-D18</f>
        <v>2520375.32</v>
      </c>
      <c r="E21" s="5">
        <f>SUM(E8:E20)-E17-E18</f>
        <v>748730</v>
      </c>
      <c r="F21" s="5">
        <f>SUM(F8:F20)-F17-F18</f>
        <v>91928.22</v>
      </c>
      <c r="G21" s="5">
        <f>SUM(G8:G20)-G17-G18</f>
        <v>17019877.25</v>
      </c>
    </row>
  </sheetData>
  <sheetProtection/>
  <mergeCells count="3">
    <mergeCell ref="A7:G7"/>
    <mergeCell ref="C3:G3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E7"/>
  <sheetViews>
    <sheetView zoomScalePageLayoutView="0" workbookViewId="0" topLeftCell="A1">
      <selection activeCell="A6" sqref="A6:IV7"/>
    </sheetView>
  </sheetViews>
  <sheetFormatPr defaultColWidth="9.140625" defaultRowHeight="15"/>
  <sheetData>
    <row r="7" spans="1:5" ht="18.75">
      <c r="A7" s="7" t="s">
        <v>11</v>
      </c>
      <c r="B7" s="8"/>
      <c r="C7" s="8">
        <f>725.8+10453.2+670.8</f>
        <v>11849.8</v>
      </c>
      <c r="D7" s="8"/>
      <c r="E7" s="8">
        <f>C7</f>
        <v>11849.8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Admin</cp:lastModifiedBy>
  <cp:lastPrinted>2014-04-07T03:09:48Z</cp:lastPrinted>
  <dcterms:created xsi:type="dcterms:W3CDTF">2014-01-20T08:33:51Z</dcterms:created>
  <dcterms:modified xsi:type="dcterms:W3CDTF">2014-04-08T09:29:02Z</dcterms:modified>
  <cp:category/>
  <cp:version/>
  <cp:contentType/>
  <cp:contentStatus/>
</cp:coreProperties>
</file>